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6C584644-F41E-459C-B04E-239331FEDB44}" xr6:coauthVersionLast="47" xr6:coauthVersionMax="47" xr10:uidLastSave="{00000000-0000-0000-0000-000000000000}"/>
  <workbookProtection workbookAlgorithmName="SHA-512" workbookHashValue="cspl6VLEsOBTlKWIoORoGcKuC99GTjWKfpAY8D8R5D8gNHfj8CRfc4ks641hUsjFADy844udhMxZdJmDBrP1vw==" workbookSaltValue="scVJCuq/MA20GLib7kTzb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<sst xmlns="http://schemas.openxmlformats.org/spreadsheetml/2006/main" count="236" uniqueCount="118">
  <si>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</si>
  <si>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</si>
  <si>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</si>
  <si>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</si>
  <si>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</si>
  <si>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</si>
  <si>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</si>
  <si>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</si>
  <si>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</si>
  <si>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</si>
  <si>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</si>
  <si>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</si>
  <si>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</si>
  <si>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</si>
  <si>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</si>
  <si>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</si>
  <si>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</si>
  <si>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</si>
  <si>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</si>
  <si>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</si>
  <si>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</si>
  <si>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</si>
  <si>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</si>
  <si>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</si>
  <si>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</si>
  <si>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</si>
  <si>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</si>
  <si>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</si>
  <si>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</si>
  <si>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</si>
  <si>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</si>
  <si>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</si>
  <si>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</si>
  <si>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</si>
  <si>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</si>
  <si>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</si>
  <si>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</si>
  <si>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</si>
  <si>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</si>
  <si>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</si>
  <si>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</si>
  <si>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</si>
  <si>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</si>
  <si>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</si>
  <si>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</si>
  <si>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</si>
  <si>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</si>
  <si>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</si>
  <si>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</si>
  <si>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</si>
  <si>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</si>
  <si>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</si>
  <si>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</si>
  <si>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</si>
  <si>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</si>
  <si>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</si>
  <si>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</si>
  <si>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</si>
  <si>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</si>
  <si>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</si>
  <si>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</si>
  <si>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</si>
  <si>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</si>
  <si>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</si>
  <si>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</si>
  <si>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</si>
  <si>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</si>
  <si>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</si>
  <si>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</si>
  <si>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</si>
  <si>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</si>
  <si>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</si>
  <si>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</si>
  <si>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</si>
  <si>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</si>
  <si>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</si>
  <si>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</si>
  <si>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</si>
  <si>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</si>
  <si>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</si>
  <si>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</si>
  <si>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</si>
  <si>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</si>
  <si>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</si>
  <si>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</si>
  <si>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</si>
  <si>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</si>
  <si>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</si>
  <si>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</si>
  <si>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</si>
  <si>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</si>
  <si>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</si>
  <si>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</si>
  <si>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</si>
  <si>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</si>
  <si>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</si>
  <si>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</si>
  <si>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</si>
  <si>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</si>
  <si>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</si>
  <si>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</si>
  <si>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</si>
  <si>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</si>
  <si>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</si>
  <si>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</si>
  <si>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</si>
  <si>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</si>
  <si>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</si>
  <si>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</si>
  <si>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</si>
  <si>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</si>
  <si>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</si>
  <si>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</si>
  <si>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</si>
  <si>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</si>
  <si>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下水道施設の耐用年数未到来のため、管渠改善率0％となっているが、機器の更新及び修繕の増加が見込まれるため更新計画の策定が必要と考える。</t>
    <rPh sb="32" eb="34">
      <t>キキ</t>
    </rPh>
    <rPh sb="35" eb="37">
      <t>コウシン</t>
    </rPh>
    <rPh sb="37" eb="38">
      <t>オヨ</t>
    </rPh>
    <rPh sb="39" eb="41">
      <t>シュウゼン</t>
    </rPh>
    <rPh sb="42" eb="44">
      <t>ゾウカ</t>
    </rPh>
    <rPh sb="45" eb="47">
      <t>ミコ</t>
    </rPh>
    <rPh sb="52" eb="56">
      <t>コウシンケイカク</t>
    </rPh>
    <rPh sb="57" eb="59">
      <t>サクテイ</t>
    </rPh>
    <rPh sb="60" eb="62">
      <t>ヒツヨウ</t>
    </rPh>
    <rPh sb="63" eb="64">
      <t>カンガ</t>
    </rPh>
    <phoneticPr fontId="4"/>
  </si>
  <si>
    <t>耐震化計画との整合性を図りながら更新計画を策定し、事業実施を検討していく。経費回収率は、事業実施と使用料のバランスを考えると共に、今後は適正な使用料の改正をおこなう必要がある。</t>
    <phoneticPr fontId="4"/>
  </si>
  <si>
    <t>収益的収支比率
維持管理費等は横ばいで推移しているが、地方債償還金が減少したため昨年度より改善している。
経費回収率
昨年度より増加しているが回収率は低い状況なので料金改定での使用料収入の確保が必要と考える。
汚水処理原価
汚水処理費用等の減少により昨年に比べ減少している。
水洗化率
下水道への接続が増えたことにより上昇傾向となっている。
本町においては経営改善に向けた使用料金の改定が必須と考える。償還金のピークを迎え厳しい状態が続いているが、料金改定のほか、水洗化率を上げる施策を進めることで更なる使用料アップに取り組んでいく。</t>
    <rPh sb="60" eb="63">
      <t>サクネンド</t>
    </rPh>
    <rPh sb="65" eb="67">
      <t>ゾウカ</t>
    </rPh>
    <rPh sb="76" eb="77">
      <t>ヒク</t>
    </rPh>
    <rPh sb="78" eb="80">
      <t>ジョウキョウ</t>
    </rPh>
    <rPh sb="118" eb="120">
      <t>ヒヨウ</t>
    </rPh>
    <rPh sb="122" eb="124">
      <t>ゲンショウ</t>
    </rPh>
    <rPh sb="132" eb="134">
      <t>ゲンショウ</t>
    </rPh>
    <rPh sb="201" eb="20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</si>
</sst>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B7-4DD5-A5B3-1E1F11DF1B4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04B7-4DD5-A5B3-1E1F11DF1B4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37.24</c:v>
                </c:pt>
                <c:pt idx="1">
                  <c:v>36.14</c:v>
                </c:pt>
                <c:pt idx="2">
                  <c:v>33.93</c:v>
                </c:pt>
                <c:pt idx="3">
                  <c:v>34.090000000000003</c:v>
                </c:pt>
                <c:pt idx="4">
                  <c:v>32.14</c:v>
                </c:pt>
              </c:numCache>
            </c:numRef>
          </c:val>
          <c:extLst>
            <c:ext xmlns:c16="http://schemas.microsoft.com/office/drawing/2014/chart" uri="{C3380CC4-5D6E-409C-BE32-E72D297353CC}">
              <c16:uniqueId val="{00000000-3F73-46D5-9A3A-23513E989E3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3F73-46D5-9A3A-23513E989E3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84.01</c:v>
                </c:pt>
                <c:pt idx="1">
                  <c:v>84.66</c:v>
                </c:pt>
                <c:pt idx="2">
                  <c:v>84.77</c:v>
                </c:pt>
                <c:pt idx="3">
                  <c:v>85.01</c:v>
                </c:pt>
                <c:pt idx="4">
                  <c:v>85.43</c:v>
                </c:pt>
              </c:numCache>
            </c:numRef>
          </c:val>
          <c:extLst>
            <c:ext xmlns:c16="http://schemas.microsoft.com/office/drawing/2014/chart" uri="{C3380CC4-5D6E-409C-BE32-E72D297353CC}">
              <c16:uniqueId val="{00000000-9413-45B0-BBE5-E79A7F0DC29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413-45B0-BBE5-E79A7F0DC29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79.5</c:v>
                </c:pt>
                <c:pt idx="1">
                  <c:v>75.78</c:v>
                </c:pt>
                <c:pt idx="2">
                  <c:v>66.22</c:v>
                </c:pt>
                <c:pt idx="3">
                  <c:v>61.89</c:v>
                </c:pt>
                <c:pt idx="4">
                  <c:v>70.67</c:v>
                </c:pt>
              </c:numCache>
            </c:numRef>
          </c:val>
          <c:extLst>
            <c:ext xmlns:c16="http://schemas.microsoft.com/office/drawing/2014/chart" uri="{C3380CC4-5D6E-409C-BE32-E72D297353CC}">
              <c16:uniqueId val="{00000000-692F-48A9-9BCB-97C035F4AF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2F-48A9-9BCB-97C035F4AF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D7-4597-B540-1E504A7B698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D7-4597-B540-1E504A7B698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99-41A9-9B28-9ED41FBCF6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99-41A9-9B28-9ED41FBCF6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6F-4768-86A5-9AD93E5F5D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6F-4768-86A5-9AD93E5F5D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3-44C3-A987-830FD1EA36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3-44C3-A987-830FD1EA36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1627.23</c:v>
                </c:pt>
                <c:pt idx="1">
                  <c:v>1994.66</c:v>
                </c:pt>
                <c:pt idx="2">
                  <c:v>74.41</c:v>
                </c:pt>
                <c:pt idx="3">
                  <c:v>32.049999999999997</c:v>
                </c:pt>
                <c:pt idx="4">
                  <c:v>94.04</c:v>
                </c:pt>
              </c:numCache>
            </c:numRef>
          </c:val>
          <c:extLst>
            <c:ext xmlns:c16="http://schemas.microsoft.com/office/drawing/2014/chart" uri="{C3380CC4-5D6E-409C-BE32-E72D297353CC}">
              <c16:uniqueId val="{00000000-A6EE-4C4C-85CE-9F1693F9B98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A6EE-4C4C-85CE-9F1693F9B98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39.130000000000003</c:v>
                </c:pt>
                <c:pt idx="1">
                  <c:v>34.96</c:v>
                </c:pt>
                <c:pt idx="2">
                  <c:v>65.2</c:v>
                </c:pt>
                <c:pt idx="3">
                  <c:v>56.31</c:v>
                </c:pt>
                <c:pt idx="4">
                  <c:v>64.569999999999993</c:v>
                </c:pt>
              </c:numCache>
            </c:numRef>
          </c:val>
          <c:extLst>
            <c:ext xmlns:c16="http://schemas.microsoft.com/office/drawing/2014/chart" uri="{C3380CC4-5D6E-409C-BE32-E72D297353CC}">
              <c16:uniqueId val="{00000000-743B-4EA1-A246-A563BC7E89A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743B-4EA1-A246-A563BC7E89A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300.63</c:v>
                </c:pt>
                <c:pt idx="1">
                  <c:v>351.22</c:v>
                </c:pt>
                <c:pt idx="2">
                  <c:v>194.11</c:v>
                </c:pt>
                <c:pt idx="3">
                  <c:v>223.38</c:v>
                </c:pt>
                <c:pt idx="4">
                  <c:v>198.71</c:v>
                </c:pt>
              </c:numCache>
            </c:numRef>
          </c:val>
          <c:extLst>
            <c:ext xmlns:c16="http://schemas.microsoft.com/office/drawing/2014/chart" uri="{C3380CC4-5D6E-409C-BE32-E72D297353CC}">
              <c16:uniqueId val="{00000000-55DC-48AD-AE09-DA7C82910D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5DC-48AD-AE09-DA7C82910D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山梨県　市川三郷町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14693</v>
      </c>
      <c r="AM8" s="36"/>
      <c r="AN8" s="36"/>
      <c r="AO8" s="36"/>
      <c r="AP8" s="36"/>
      <c r="AQ8" s="36"/>
      <c r="AR8" s="36"/>
      <c r="AS8" s="36"/>
      <c r="AT8" s="37">
        <f>データ!T6</f>
        <v>75.180000000000007</v>
      </c>
      <c r="AU8" s="37"/>
      <c r="AV8" s="37"/>
      <c r="AW8" s="37"/>
      <c r="AX8" s="37"/>
      <c r="AY8" s="37"/>
      <c r="AZ8" s="37"/>
      <c r="BA8" s="37"/>
      <c r="BB8" s="37">
        <f>データ!U6</f>
        <v>195.44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15.62</v>
      </c>
      <c r="Q10" s="37"/>
      <c r="R10" s="37"/>
      <c r="S10" s="37"/>
      <c r="T10" s="37"/>
      <c r="U10" s="37"/>
      <c r="V10" s="37"/>
      <c r="W10" s="37">
        <f>データ!Q6</f>
        <v>100</v>
      </c>
      <c r="X10" s="37"/>
      <c r="Y10" s="37"/>
      <c r="Z10" s="37"/>
      <c r="AA10" s="37"/>
      <c r="AB10" s="37"/>
      <c r="AC10" s="37"/>
      <c r="AD10" s="36">
        <f>データ!R6</f>
        <v>1980</v>
      </c>
      <c r="AE10" s="36"/>
      <c r="AF10" s="36"/>
      <c r="AG10" s="36"/>
      <c r="AH10" s="36"/>
      <c r="AI10" s="36"/>
      <c r="AJ10" s="36"/>
      <c r="AK10" s="2"/>
      <c r="AL10" s="36">
        <f>データ!V6</f>
        <v>2278</v>
      </c>
      <c r="AM10" s="36"/>
      <c r="AN10" s="36"/>
      <c r="AO10" s="36"/>
      <c r="AP10" s="36"/>
      <c r="AQ10" s="36"/>
      <c r="AR10" s="36"/>
      <c r="AS10" s="36"/>
      <c r="AT10" s="37">
        <f>データ!W6</f>
        <v>1.0900000000000001</v>
      </c>
      <c r="AU10" s="37"/>
      <c r="AV10" s="37"/>
      <c r="AW10" s="37"/>
      <c r="AX10" s="37"/>
      <c r="AY10" s="37"/>
      <c r="AZ10" s="37"/>
      <c r="BA10" s="37"/>
      <c r="BB10" s="37">
        <f>データ!X6</f>
        <v>2089.91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SfPRkOwq1poi/z7hUiUlM2g6QB3oK6N0zhQKM89NcOViN7llw1GycV76K5AhID1fSXqH7shwBXhJAzRU9bbd6w==" saltValue="PNGfEwYCvObpN0Wpg+pI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193461</v>
      </c>
      <c r="D6" s="19">
        <f t="shared" si="3"/>
        <v>47</v>
      </c>
      <c r="E6" s="19">
        <f t="shared" si="3"/>
        <v>17</v>
      </c>
      <c r="F6" s="19">
        <f t="shared" si="3"/>
        <v>4</v>
      </c>
      <c r="G6" s="19">
        <f t="shared" si="3"/>
        <v>0</v>
      </c>
      <c r="H6" s="19" t="str">
        <f t="shared" si="3"/>
        <v>山梨県　市川三郷町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15.62</v>
      </c>
      <c r="Q6" s="20">
        <f t="shared" si="3"/>
        <v>100</v>
      </c>
      <c r="R6" s="20">
        <f t="shared" si="3"/>
        <v>1980</v>
      </c>
      <c r="S6" s="20">
        <f t="shared" si="3"/>
        <v>14693</v>
      </c>
      <c r="T6" s="20">
        <f t="shared" si="3"/>
        <v>75.180000000000007</v>
      </c>
      <c r="U6" s="20">
        <f t="shared" si="3"/>
        <v>195.44</v>
      </c>
      <c r="V6" s="20">
        <f t="shared" si="3"/>
        <v>2278</v>
      </c>
      <c r="W6" s="20">
        <f t="shared" si="3"/>
        <v>1.0900000000000001</v>
      </c>
      <c r="X6" s="20">
        <f t="shared" si="3"/>
        <v>2089.91</v>
      </c>
      <c r="Y6" s="21">
        <f>IF(Y7="",NA(),Y7)</f>
        <v>79.5</v>
      </c>
      <c r="Z6" s="21">
        <f t="shared" ref="Z6:AH6" si="4">IF(Z7="",NA(),Z7)</f>
        <v>75.78</v>
      </c>
      <c r="AA6" s="21">
        <f t="shared" si="4"/>
        <v>66.22</v>
      </c>
      <c r="AB6" s="21">
        <f t="shared" si="4"/>
        <v>61.89</v>
      </c>
      <c r="AC6" s="21">
        <f t="shared" si="4"/>
        <v>70.67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1627.23</v>
      </c>
      <c r="BG6" s="21">
        <f t="shared" ref="BG6:BO6" si="7">IF(BG7="",NA(),BG7)</f>
        <v>1994.66</v>
      </c>
      <c r="BH6" s="21">
        <f t="shared" si="7"/>
        <v>74.41</v>
      </c>
      <c r="BI6" s="21">
        <f t="shared" si="7"/>
        <v>32.049999999999997</v>
      </c>
      <c r="BJ6" s="21">
        <f t="shared" si="7"/>
        <v>94.04</v>
      </c>
      <c r="BK6" s="21">
        <f t="shared" si="7"/>
        <v>1206.79</v>
      </c>
      <c r="BL6" s="21">
        <f t="shared" si="7"/>
        <v>1258.43</v>
      </c>
      <c r="BM6" s="21">
        <f t="shared" si="7"/>
        <v>1163.75</v>
      </c>
      <c r="BN6" s="21">
        <f t="shared" si="7"/>
        <v>1195.47</v>
      </c>
      <c r="BO6" s="21">
        <f t="shared" si="7"/>
        <v>1168.69</v>
      </c>
      <c r="BP6" s="20" t="str">
        <f>IF(BP7="","",IF(BP7="-","【-】","【"&amp;SUBSTITUTE(TEXT(BP7,"#,##0.00"),"-","△")&amp;"】"))</f>
        <v>【1,156.82】</v>
      </c>
      <c r="BQ6" s="21">
        <f>IF(BQ7="",NA(),BQ7)</f>
        <v>39.130000000000003</v>
      </c>
      <c r="BR6" s="21">
        <f t="shared" ref="BR6:BZ6" si="8">IF(BR7="",NA(),BR7)</f>
        <v>34.96</v>
      </c>
      <c r="BS6" s="21">
        <f t="shared" si="8"/>
        <v>65.2</v>
      </c>
      <c r="BT6" s="21">
        <f t="shared" si="8"/>
        <v>56.31</v>
      </c>
      <c r="BU6" s="21">
        <f t="shared" si="8"/>
        <v>64.569999999999993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300.63</v>
      </c>
      <c r="CC6" s="21">
        <f t="shared" ref="CC6:CK6" si="9">IF(CC7="",NA(),CC7)</f>
        <v>351.22</v>
      </c>
      <c r="CD6" s="21">
        <f t="shared" si="9"/>
        <v>194.11</v>
      </c>
      <c r="CE6" s="21">
        <f t="shared" si="9"/>
        <v>223.38</v>
      </c>
      <c r="CF6" s="21">
        <f t="shared" si="9"/>
        <v>198.71</v>
      </c>
      <c r="CG6" s="21">
        <f t="shared" si="9"/>
        <v>228.47</v>
      </c>
      <c r="CH6" s="21">
        <f t="shared" si="9"/>
        <v>224.88</v>
      </c>
      <c r="CI6" s="21">
        <f t="shared" si="9"/>
        <v>228.64</v>
      </c>
      <c r="CJ6" s="21">
        <f t="shared" si="9"/>
        <v>239.46</v>
      </c>
      <c r="CK6" s="21">
        <f t="shared" si="9"/>
        <v>233.15</v>
      </c>
      <c r="CL6" s="20" t="str">
        <f>IF(CL7="","",IF(CL7="-","【-】","【"&amp;SUBSTITUTE(TEXT(CL7,"#,##0.00"),"-","△")&amp;"】"))</f>
        <v>【215.73】</v>
      </c>
      <c r="CM6" s="21">
        <f>IF(CM7="",NA(),CM7)</f>
        <v>37.24</v>
      </c>
      <c r="CN6" s="21">
        <f t="shared" ref="CN6:CV6" si="10">IF(CN7="",NA(),CN7)</f>
        <v>36.14</v>
      </c>
      <c r="CO6" s="21">
        <f t="shared" si="10"/>
        <v>33.93</v>
      </c>
      <c r="CP6" s="21">
        <f t="shared" si="10"/>
        <v>34.090000000000003</v>
      </c>
      <c r="CQ6" s="21">
        <f t="shared" si="10"/>
        <v>32.14</v>
      </c>
      <c r="CR6" s="21">
        <f t="shared" si="10"/>
        <v>42.47</v>
      </c>
      <c r="CS6" s="21">
        <f t="shared" si="10"/>
        <v>42.4</v>
      </c>
      <c r="CT6" s="21">
        <f t="shared" si="10"/>
        <v>42.28</v>
      </c>
      <c r="CU6" s="21">
        <f t="shared" si="10"/>
        <v>41.06</v>
      </c>
      <c r="CV6" s="21">
        <f t="shared" si="10"/>
        <v>42.09</v>
      </c>
      <c r="CW6" s="20" t="str">
        <f>IF(CW7="","",IF(CW7="-","【-】","【"&amp;SUBSTITUTE(TEXT(CW7,"#,##0.00"),"-","△")&amp;"】"))</f>
        <v>【43.28】</v>
      </c>
      <c r="CX6" s="21">
        <f>IF(CX7="",NA(),CX7)</f>
        <v>84.01</v>
      </c>
      <c r="CY6" s="21">
        <f t="shared" ref="CY6:DG6" si="11">IF(CY7="",NA(),CY7)</f>
        <v>84.66</v>
      </c>
      <c r="CZ6" s="21">
        <f t="shared" si="11"/>
        <v>84.77</v>
      </c>
      <c r="DA6" s="21">
        <f t="shared" si="11"/>
        <v>85.01</v>
      </c>
      <c r="DB6" s="21">
        <f t="shared" si="11"/>
        <v>85.43</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193461</v>
      </c>
      <c r="D7" s="23">
        <v>47</v>
      </c>
      <c r="E7" s="23">
        <v>17</v>
      </c>
      <c r="F7" s="23">
        <v>4</v>
      </c>
      <c r="G7" s="23">
        <v>0</v>
      </c>
      <c r="H7" s="23" t="s">
        <v>97</v>
      </c>
      <c r="I7" s="23" t="s">
        <v>98</v>
      </c>
      <c r="J7" s="23" t="s">
        <v>99</v>
      </c>
      <c r="K7" s="23" t="s">
        <v>100</v>
      </c>
      <c r="L7" s="23" t="s">
        <v>101</v>
      </c>
      <c r="M7" s="23" t="s">
        <v>102</v>
      </c>
      <c r="N7" s="24" t="s">
        <v>103</v>
      </c>
      <c r="O7" s="24" t="s">
        <v>104</v>
      </c>
      <c r="P7" s="24">
        <v>15.62</v>
      </c>
      <c r="Q7" s="24">
        <v>100</v>
      </c>
      <c r="R7" s="24">
        <v>1980</v>
      </c>
      <c r="S7" s="24">
        <v>14693</v>
      </c>
      <c r="T7" s="24">
        <v>75.180000000000007</v>
      </c>
      <c r="U7" s="24">
        <v>195.44</v>
      </c>
      <c r="V7" s="24">
        <v>2278</v>
      </c>
      <c r="W7" s="24">
        <v>1.0900000000000001</v>
      </c>
      <c r="X7" s="24">
        <v>2089.91</v>
      </c>
      <c r="Y7" s="24">
        <v>79.5</v>
      </c>
      <c r="Z7" s="24">
        <v>75.78</v>
      </c>
      <c r="AA7" s="24">
        <v>66.22</v>
      </c>
      <c r="AB7" s="24">
        <v>61.89</v>
      </c>
      <c r="AC7" s="24">
        <v>70.67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1627.23</v>
      </c>
      <c r="BG7" s="24">
        <v>1994.66</v>
      </c>
      <c r="BH7" s="24">
        <v>74.41</v>
      </c>
      <c r="BI7" s="24">
        <v>32.049999999999997</v>
      </c>
      <c r="BJ7" s="24">
        <v>94.04</v>
      </c>
      <c r="BK7" s="24">
        <v>1206.79</v>
      </c>
      <c r="BL7" s="24">
        <v>1258.43</v>
      </c>
      <c r="BM7" s="24">
        <v>1163.75</v>
      </c>
      <c r="BN7" s="24">
        <v>1195.47</v>
      </c>
      <c r="BO7" s="24">
        <v>1168.69</v>
      </c>
      <c r="BP7" s="24">
        <v>1156.82</v>
      </c>
      <c r="BQ7" s="24">
        <v>39.130000000000003</v>
      </c>
      <c r="BR7" s="24">
        <v>34.96</v>
      </c>
      <c r="BS7" s="24">
        <v>65.2</v>
      </c>
      <c r="BT7" s="24">
        <v>56.31</v>
      </c>
      <c r="BU7" s="24">
        <v>64.569999999999993</v>
      </c>
      <c r="BV7" s="24">
        <v>71.84</v>
      </c>
      <c r="BW7" s="24">
        <v>73.36</v>
      </c>
      <c r="BX7" s="24">
        <v>72.599999999999994</v>
      </c>
      <c r="BY7" s="24">
        <v>69.430000000000007</v>
      </c>
      <c r="BZ7" s="24">
        <v>70.709999999999994</v>
      </c>
      <c r="CA7" s="24">
        <v>75.33</v>
      </c>
      <c r="CB7" s="24">
        <v>300.63</v>
      </c>
      <c r="CC7" s="24">
        <v>351.22</v>
      </c>
      <c r="CD7" s="24">
        <v>194.11</v>
      </c>
      <c r="CE7" s="24">
        <v>223.38</v>
      </c>
      <c r="CF7" s="24">
        <v>198.71</v>
      </c>
      <c r="CG7" s="24">
        <v>228.47</v>
      </c>
      <c r="CH7" s="24">
        <v>224.88</v>
      </c>
      <c r="CI7" s="24">
        <v>228.64</v>
      </c>
      <c r="CJ7" s="24">
        <v>239.46</v>
      </c>
      <c r="CK7" s="24">
        <v>233.15</v>
      </c>
      <c r="CL7" s="24">
        <v>215.73</v>
      </c>
      <c r="CM7" s="24">
        <v>37.24</v>
      </c>
      <c r="CN7" s="24">
        <v>36.14</v>
      </c>
      <c r="CO7" s="24">
        <v>33.93</v>
      </c>
      <c r="CP7" s="24">
        <v>34.090000000000003</v>
      </c>
      <c r="CQ7" s="24">
        <v>32.14</v>
      </c>
      <c r="CR7" s="24">
        <v>42.47</v>
      </c>
      <c r="CS7" s="24">
        <v>42.4</v>
      </c>
      <c r="CT7" s="24">
        <v>42.28</v>
      </c>
      <c r="CU7" s="24">
        <v>41.06</v>
      </c>
      <c r="CV7" s="24">
        <v>42.09</v>
      </c>
      <c r="CW7" s="24">
        <v>43.28</v>
      </c>
      <c r="CX7" s="24">
        <v>84.01</v>
      </c>
      <c r="CY7" s="24">
        <v>84.66</v>
      </c>
      <c r="CZ7" s="24">
        <v>84.77</v>
      </c>
      <c r="DA7" s="24">
        <v>85.01</v>
      </c>
      <c r="DB7" s="24">
        <v>85.43</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2025-02-12T23:20:25Z</cp:lastPrinted>
  <dcterms:created xsi:type="dcterms:W3CDTF">2024-12-19T01:40:35Z</dcterms:created>
  <dcterms:modified xsi:type="dcterms:W3CDTF">2025-02-12T23:20:42Z</dcterms:modified>
  <cp:category/>
</cp:coreProperties>
</file>