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D856FB23-2763-47FE-A024-2ECE00E62E43}" xr6:coauthVersionLast="47" xr6:coauthVersionMax="47" xr10:uidLastSave="{00000000-0000-0000-0000-000000000000}"/>
  <workbookProtection workbookAlgorithmName="SHA-512" workbookHashValue="lAQav6bW2gWSSzffcImeAmXvF45O2EhP7z+ziBKqClKCdBnRYy0T7/WRDRA3te65Yw0t3MbFvTk81SambZUjDw==" workbookSaltValue="BviFWklh6U1JQ2rzdON4u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10" i="4"/>
  <c r="I10"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<sst xmlns="http://schemas.openxmlformats.org/spreadsheetml/2006/main" count="236" uniqueCount="118">
  <si>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</si>
  <si>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</si>
  <si>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</si>
  <si>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</si>
  <si>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</si>
  <si>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</si>
  <si>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</si>
  <si>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</si>
  <si>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</si>
  <si>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</si>
  <si>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</si>
  <si>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</si>
  <si>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</si>
  <si>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</si>
  <si>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</si>
  <si>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</si>
  <si>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</si>
  <si>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</si>
  <si>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</si>
  <si>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</si>
  <si>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</si>
  <si>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</si>
  <si>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</si>
  <si>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</si>
  <si>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</si>
  <si>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</si>
  <si>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</si>
  <si>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</si>
  <si>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</si>
  <si>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</si>
  <si>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</si>
  <si>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</si>
  <si>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</si>
  <si>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</si>
  <si>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</si>
  <si>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</si>
  <si>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</si>
  <si>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</si>
  <si>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</si>
  <si>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</si>
  <si>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</si>
  <si>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</si>
  <si>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</si>
  <si>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</si>
  <si>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</si>
  <si>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</si>
  <si>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</si>
  <si>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</si>
  <si>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</si>
  <si>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</si>
  <si>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</si>
  <si>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</si>
  <si>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</si>
  <si>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</si>
  <si>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</si>
  <si>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</si>
  <si>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</si>
  <si>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</si>
  <si>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</si>
  <si>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</si>
  <si>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</si>
  <si>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</si>
  <si>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</si>
  <si>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</si>
  <si>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</si>
  <si>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</si>
  <si>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</si>
  <si>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</si>
  <si>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</si>
  <si>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</si>
  <si>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</si>
  <si>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</si>
  <si>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</si>
  <si>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</si>
  <si>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</si>
  <si>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</si>
  <si>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</si>
  <si>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</si>
  <si>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</si>
  <si>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</si>
  <si>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</si>
  <si>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</si>
  <si>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</si>
  <si>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</si>
  <si>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</si>
  <si>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</si>
  <si>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</si>
  <si>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</si>
  <si>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</si>
  <si>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</si>
  <si>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</si>
  <si>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</si>
  <si>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</si>
  <si>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</si>
  <si>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</si>
  <si>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</si>
  <si>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</si>
  <si>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</si>
  <si>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</si>
  <si>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</si>
  <si>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</si>
  <si>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</si>
  <si>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</si>
  <si>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</si>
  <si>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</si>
  <si>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</si>
  <si>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</si>
  <si>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</si>
  <si>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</si>
  <si>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</si>
  <si>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</si>
  <si>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</si>
  <si>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</si>
  <si>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</si>
  <si>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</si>
  <si>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老朽化の状況は、施設の耐用年数が未到来なため0％となっている。今後は最適化計画を進めていく必要があると考える。</t>
    <phoneticPr fontId="4"/>
  </si>
  <si>
    <r>
      <rPr>
        <sz val="11"/>
        <color rgb="FF0000CC"/>
        <rFont val="ＭＳ ゴシック"/>
        <family val="3"/>
        <charset val="128"/>
      </rPr>
      <t xml:space="preserve">収益的収支比率
維持管理費等が減少したため昨年に比べ多少改善した。
企業債残高対事業規模比率
企業債残高の減少により減少傾向となっている。
経費回収率
ここ数年上昇傾向だが類似団体と比べるとまだ低い状況である。
水洗化率
類似団体と比べると低い状況であるため、普及促進が必要と考える。
</t>
    </r>
    <r>
      <rPr>
        <sz val="11"/>
        <color rgb="FFFF0000"/>
        <rFont val="ＭＳ ゴシック"/>
        <family val="3"/>
        <charset val="128"/>
      </rPr>
      <t xml:space="preserve">
</t>
    </r>
    <r>
      <rPr>
        <sz val="11"/>
        <color rgb="FF0000CC"/>
        <rFont val="ＭＳ ゴシック"/>
        <family val="3"/>
        <charset val="128"/>
      </rPr>
      <t>本町の農業集落排水事業においては、経営改善に向けた使用料金の改定が必要と考えるが、適正化を図るにも加入世帯が少なく、また新規の加入も見込めないため料金転嫁に限界がある。平成12年に整備を終え償還金のピークを迎えているが未だに厳しい状態が続いている。</t>
    </r>
    <rPh sb="150" eb="158">
      <t>ノウギョウシュウラクハイスイジギョウ</t>
    </rPh>
    <rPh sb="180" eb="182">
      <t>ヒツヨウ</t>
    </rPh>
    <rPh sb="183" eb="184">
      <t>カンガ</t>
    </rPh>
    <rPh sb="188" eb="191">
      <t>テキセイカ</t>
    </rPh>
    <rPh sb="192" eb="193">
      <t>ハカ</t>
    </rPh>
    <rPh sb="196" eb="200">
      <t>カニュウセタイ</t>
    </rPh>
    <rPh sb="201" eb="202">
      <t>スク</t>
    </rPh>
    <rPh sb="213" eb="215">
      <t>ミコ</t>
    </rPh>
    <rPh sb="220" eb="224">
      <t>リョウキンテンカ</t>
    </rPh>
    <rPh sb="225" eb="227">
      <t>ゲンカイ</t>
    </rPh>
    <rPh sb="231" eb="233">
      <t>ヘイセイ</t>
    </rPh>
    <rPh sb="235" eb="236">
      <t>ネン</t>
    </rPh>
    <rPh sb="237" eb="239">
      <t>セイビ</t>
    </rPh>
    <rPh sb="240" eb="241">
      <t>オ</t>
    </rPh>
    <rPh sb="250" eb="251">
      <t>ムカ</t>
    </rPh>
    <rPh sb="256" eb="257">
      <t>イマ</t>
    </rPh>
    <phoneticPr fontId="4"/>
  </si>
  <si>
    <t>収入を考慮し、最適化計画を進めていく必要があると考える。施設の修繕等も多くなると見込まれるため、適正な使用料改正が必要と考えるが適正化を図るにも加入世帯が少なく、また新規の加入も見込めないため料金転嫁には課題がある。</t>
    <rPh sb="102" eb="10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</si>
</sst>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C-46C9-8764-D89BE9E45E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CCC-46C9-8764-D89BE9E45E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48.7</c:v>
                </c:pt>
                <c:pt idx="1">
                  <c:v>50.43</c:v>
                </c:pt>
                <c:pt idx="2">
                  <c:v>54.78</c:v>
                </c:pt>
                <c:pt idx="3">
                  <c:v>64.349999999999994</c:v>
                </c:pt>
                <c:pt idx="4">
                  <c:v>66.959999999999994</c:v>
                </c:pt>
              </c:numCache>
            </c:numRef>
          </c:val>
          <c:extLst>
            <c:ext xmlns:c16="http://schemas.microsoft.com/office/drawing/2014/chart" uri="{C3380CC4-5D6E-409C-BE32-E72D297353CC}">
              <c16:uniqueId val="{00000000-A681-4C94-8B31-8AE01CF458C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681-4C94-8B31-8AE01CF458C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62.75</c:v>
                </c:pt>
                <c:pt idx="1">
                  <c:v>63</c:v>
                </c:pt>
                <c:pt idx="2">
                  <c:v>66.3</c:v>
                </c:pt>
                <c:pt idx="3">
                  <c:v>66.67</c:v>
                </c:pt>
                <c:pt idx="4">
                  <c:v>67.42</c:v>
                </c:pt>
              </c:numCache>
            </c:numRef>
          </c:val>
          <c:extLst>
            <c:ext xmlns:c16="http://schemas.microsoft.com/office/drawing/2014/chart" uri="{C3380CC4-5D6E-409C-BE32-E72D297353CC}">
              <c16:uniqueId val="{00000000-13B6-4AAD-AB8E-A06B6B1F278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3B6-4AAD-AB8E-A06B6B1F278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78.260000000000005</c:v>
                </c:pt>
                <c:pt idx="1">
                  <c:v>78.98</c:v>
                </c:pt>
                <c:pt idx="2">
                  <c:v>50.21</c:v>
                </c:pt>
                <c:pt idx="3">
                  <c:v>76.5</c:v>
                </c:pt>
                <c:pt idx="4">
                  <c:v>79.459999999999994</c:v>
                </c:pt>
              </c:numCache>
            </c:numRef>
          </c:val>
          <c:extLst>
            <c:ext xmlns:c16="http://schemas.microsoft.com/office/drawing/2014/chart" uri="{C3380CC4-5D6E-409C-BE32-E72D297353CC}">
              <c16:uniqueId val="{00000000-379F-4E07-9E66-3C44A617F63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F-4E07-9E66-3C44A617F63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06-4B48-A607-10A93FBF25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06-4B48-A607-10A93FBF25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E-4B61-91B8-FCF4821996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E-4B61-91B8-FCF4821996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4F-4667-AE23-4BD661B554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4F-4667-AE23-4BD661B554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3E-4779-AD38-3A066880387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E-4779-AD38-3A066880387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8121.62</c:v>
                </c:pt>
                <c:pt idx="1">
                  <c:v>7280.26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4FC-4641-9D70-3C704BCBC8A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64FC-4641-9D70-3C704BCBC8A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10.75</c:v>
                </c:pt>
                <c:pt idx="1">
                  <c:v>10.25</c:v>
                </c:pt>
                <c:pt idx="2">
                  <c:v>22.12</c:v>
                </c:pt>
                <c:pt idx="3">
                  <c:v>24.43</c:v>
                </c:pt>
                <c:pt idx="4">
                  <c:v>24.23</c:v>
                </c:pt>
              </c:numCache>
            </c:numRef>
          </c:val>
          <c:extLst>
            <c:ext xmlns:c16="http://schemas.microsoft.com/office/drawing/2014/chart" uri="{C3380CC4-5D6E-409C-BE32-E72D297353CC}">
              <c16:uniqueId val="{00000000-670B-4374-B05C-4588B48B93F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70B-4374-B05C-4588B48B93F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604.9</c:v>
                </c:pt>
                <c:pt idx="1">
                  <c:v>632.19000000000005</c:v>
                </c:pt>
                <c:pt idx="2">
                  <c:v>261.19</c:v>
                </c:pt>
                <c:pt idx="3">
                  <c:v>199.55</c:v>
                </c:pt>
                <c:pt idx="4">
                  <c:v>179.72</c:v>
                </c:pt>
              </c:numCache>
            </c:numRef>
          </c:val>
          <c:extLst>
            <c:ext xmlns:c16="http://schemas.microsoft.com/office/drawing/2014/chart" uri="{C3380CC4-5D6E-409C-BE32-E72D297353CC}">
              <c16:uniqueId val="{00000000-6633-42D6-9FCD-9965F84C187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6633-42D6-9FCD-9965F84C187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市川三郷町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14693</v>
      </c>
      <c r="AM8" s="36"/>
      <c r="AN8" s="36"/>
      <c r="AO8" s="36"/>
      <c r="AP8" s="36"/>
      <c r="AQ8" s="36"/>
      <c r="AR8" s="36"/>
      <c r="AS8" s="36"/>
      <c r="AT8" s="37">
        <f>データ!T6</f>
        <v>75.180000000000007</v>
      </c>
      <c r="AU8" s="37"/>
      <c r="AV8" s="37"/>
      <c r="AW8" s="37"/>
      <c r="AX8" s="37"/>
      <c r="AY8" s="37"/>
      <c r="AZ8" s="37"/>
      <c r="BA8" s="37"/>
      <c r="BB8" s="37">
        <f>データ!U6</f>
        <v>195.44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0.61</v>
      </c>
      <c r="Q10" s="37"/>
      <c r="R10" s="37"/>
      <c r="S10" s="37"/>
      <c r="T10" s="37"/>
      <c r="U10" s="37"/>
      <c r="V10" s="37"/>
      <c r="W10" s="37">
        <f>データ!Q6</f>
        <v>100</v>
      </c>
      <c r="X10" s="37"/>
      <c r="Y10" s="37"/>
      <c r="Z10" s="37"/>
      <c r="AA10" s="37"/>
      <c r="AB10" s="37"/>
      <c r="AC10" s="37"/>
      <c r="AD10" s="36">
        <f>データ!R6</f>
        <v>3250</v>
      </c>
      <c r="AE10" s="36"/>
      <c r="AF10" s="36"/>
      <c r="AG10" s="36"/>
      <c r="AH10" s="36"/>
      <c r="AI10" s="36"/>
      <c r="AJ10" s="36"/>
      <c r="AK10" s="2"/>
      <c r="AL10" s="36">
        <f>データ!V6</f>
        <v>89</v>
      </c>
      <c r="AM10" s="36"/>
      <c r="AN10" s="36"/>
      <c r="AO10" s="36"/>
      <c r="AP10" s="36"/>
      <c r="AQ10" s="36"/>
      <c r="AR10" s="36"/>
      <c r="AS10" s="36"/>
      <c r="AT10" s="37">
        <f>データ!W6</f>
        <v>0.34</v>
      </c>
      <c r="AU10" s="37"/>
      <c r="AV10" s="37"/>
      <c r="AW10" s="37"/>
      <c r="AX10" s="37"/>
      <c r="AY10" s="37"/>
      <c r="AZ10" s="37"/>
      <c r="BA10" s="37"/>
      <c r="BB10" s="37">
        <f>データ!X6</f>
        <v>261.76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ym9bmMBB3jCa/mtbR43oPyaAwricHS39QdQ0g5IYG9Vkcf9mxXRrvepImvrGL1EmSwk0V1zN2C665hXLfklxkA==" saltValue="5jAIbvrOYwnKnXW7uRvL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193461</v>
      </c>
      <c r="D6" s="19">
        <f t="shared" si="3"/>
        <v>47</v>
      </c>
      <c r="E6" s="19">
        <f t="shared" si="3"/>
        <v>17</v>
      </c>
      <c r="F6" s="19">
        <f t="shared" si="3"/>
        <v>5</v>
      </c>
      <c r="G6" s="19">
        <f t="shared" si="3"/>
        <v>0</v>
      </c>
      <c r="H6" s="19" t="str">
        <f t="shared" si="3"/>
        <v>山梨県　市川三郷町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0.61</v>
      </c>
      <c r="Q6" s="20">
        <f t="shared" si="3"/>
        <v>100</v>
      </c>
      <c r="R6" s="20">
        <f t="shared" si="3"/>
        <v>3250</v>
      </c>
      <c r="S6" s="20">
        <f t="shared" si="3"/>
        <v>14693</v>
      </c>
      <c r="T6" s="20">
        <f t="shared" si="3"/>
        <v>75.180000000000007</v>
      </c>
      <c r="U6" s="20">
        <f t="shared" si="3"/>
        <v>195.44</v>
      </c>
      <c r="V6" s="20">
        <f t="shared" si="3"/>
        <v>89</v>
      </c>
      <c r="W6" s="20">
        <f t="shared" si="3"/>
        <v>0.34</v>
      </c>
      <c r="X6" s="20">
        <f t="shared" si="3"/>
        <v>261.76</v>
      </c>
      <c r="Y6" s="21">
        <f>IF(Y7="",NA(),Y7)</f>
        <v>78.260000000000005</v>
      </c>
      <c r="Z6" s="21">
        <f t="shared" ref="Z6:AH6" si="4">IF(Z7="",NA(),Z7)</f>
        <v>78.98</v>
      </c>
      <c r="AA6" s="21">
        <f t="shared" si="4"/>
        <v>50.21</v>
      </c>
      <c r="AB6" s="21">
        <f t="shared" si="4"/>
        <v>76.5</v>
      </c>
      <c r="AC6" s="21">
        <f t="shared" si="4"/>
        <v>79.459999999999994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8121.62</v>
      </c>
      <c r="BG6" s="21">
        <f t="shared" ref="BG6:BO6" si="7">IF(BG7="",NA(),BG7)</f>
        <v>7280.26</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10.75</v>
      </c>
      <c r="BR6" s="21">
        <f t="shared" ref="BR6:BZ6" si="8">IF(BR7="",NA(),BR7)</f>
        <v>10.25</v>
      </c>
      <c r="BS6" s="21">
        <f t="shared" si="8"/>
        <v>22.12</v>
      </c>
      <c r="BT6" s="21">
        <f t="shared" si="8"/>
        <v>24.43</v>
      </c>
      <c r="BU6" s="21">
        <f t="shared" si="8"/>
        <v>24.23</v>
      </c>
      <c r="BV6" s="21">
        <f t="shared" si="8"/>
        <v>57.31</v>
      </c>
      <c r="BW6" s="21">
        <f t="shared" si="8"/>
        <v>57.08</v>
      </c>
      <c r="BX6" s="21">
        <f t="shared" si="8"/>
        <v>56.26</v>
      </c>
      <c r="BY6" s="21">
        <f t="shared" si="8"/>
        <v>52.94</v>
      </c>
      <c r="BZ6" s="21">
        <f t="shared" si="8"/>
        <v>52.05</v>
      </c>
      <c r="CA6" s="20" t="str">
        <f>IF(CA7="","",IF(CA7="-","【-】","【"&amp;SUBSTITUTE(TEXT(CA7,"#,##0.00"),"-","△")&amp;"】"))</f>
        <v>【56.93】</v>
      </c>
      <c r="CB6" s="21">
        <f>IF(CB7="",NA(),CB7)</f>
        <v>604.9</v>
      </c>
      <c r="CC6" s="21">
        <f t="shared" ref="CC6:CK6" si="9">IF(CC7="",NA(),CC7)</f>
        <v>632.19000000000005</v>
      </c>
      <c r="CD6" s="21">
        <f t="shared" si="9"/>
        <v>261.19</v>
      </c>
      <c r="CE6" s="21">
        <f t="shared" si="9"/>
        <v>199.55</v>
      </c>
      <c r="CF6" s="21">
        <f t="shared" si="9"/>
        <v>179.72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48.7</v>
      </c>
      <c r="CN6" s="21">
        <f t="shared" ref="CN6:CV6" si="10">IF(CN7="",NA(),CN7)</f>
        <v>50.43</v>
      </c>
      <c r="CO6" s="21">
        <f t="shared" si="10"/>
        <v>54.78</v>
      </c>
      <c r="CP6" s="21">
        <f t="shared" si="10"/>
        <v>64.349999999999994</v>
      </c>
      <c r="CQ6" s="21">
        <f t="shared" si="10"/>
        <v>66.959999999999994</v>
      </c>
      <c r="CR6" s="21">
        <f t="shared" si="10"/>
        <v>50.14</v>
      </c>
      <c r="CS6" s="21">
        <f t="shared" si="10"/>
        <v>54.83</v>
      </c>
      <c r="CT6" s="21">
        <f t="shared" si="10"/>
        <v>66.53</v>
      </c>
      <c r="CU6" s="21">
        <f t="shared" si="10"/>
        <v>52.35</v>
      </c>
      <c r="CV6" s="21">
        <f t="shared" si="10"/>
        <v>46.25</v>
      </c>
      <c r="CW6" s="20" t="str">
        <f>IF(CW7="","",IF(CW7="-","【-】","【"&amp;SUBSTITUTE(TEXT(CW7,"#,##0.00"),"-","△")&amp;"】"))</f>
        <v>【49.87】</v>
      </c>
      <c r="CX6" s="21">
        <f>IF(CX7="",NA(),CX7)</f>
        <v>62.75</v>
      </c>
      <c r="CY6" s="21">
        <f t="shared" ref="CY6:DG6" si="11">IF(CY7="",NA(),CY7)</f>
        <v>63</v>
      </c>
      <c r="CZ6" s="21">
        <f t="shared" si="11"/>
        <v>66.3</v>
      </c>
      <c r="DA6" s="21">
        <f t="shared" si="11"/>
        <v>66.67</v>
      </c>
      <c r="DB6" s="21">
        <f t="shared" si="11"/>
        <v>67.42</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193461</v>
      </c>
      <c r="D7" s="23">
        <v>47</v>
      </c>
      <c r="E7" s="23">
        <v>17</v>
      </c>
      <c r="F7" s="23">
        <v>5</v>
      </c>
      <c r="G7" s="23">
        <v>0</v>
      </c>
      <c r="H7" s="23" t="s">
        <v>97</v>
      </c>
      <c r="I7" s="23" t="s">
        <v>98</v>
      </c>
      <c r="J7" s="23" t="s">
        <v>99</v>
      </c>
      <c r="K7" s="23" t="s">
        <v>100</v>
      </c>
      <c r="L7" s="23" t="s">
        <v>101</v>
      </c>
      <c r="M7" s="23" t="s">
        <v>102</v>
      </c>
      <c r="N7" s="24" t="s">
        <v>103</v>
      </c>
      <c r="O7" s="24" t="s">
        <v>104</v>
      </c>
      <c r="P7" s="24">
        <v>0.61</v>
      </c>
      <c r="Q7" s="24">
        <v>100</v>
      </c>
      <c r="R7" s="24">
        <v>3250</v>
      </c>
      <c r="S7" s="24">
        <v>14693</v>
      </c>
      <c r="T7" s="24">
        <v>75.180000000000007</v>
      </c>
      <c r="U7" s="24">
        <v>195.44</v>
      </c>
      <c r="V7" s="24">
        <v>89</v>
      </c>
      <c r="W7" s="24">
        <v>0.34</v>
      </c>
      <c r="X7" s="24">
        <v>261.76</v>
      </c>
      <c r="Y7" s="24">
        <v>78.260000000000005</v>
      </c>
      <c r="Z7" s="24">
        <v>78.98</v>
      </c>
      <c r="AA7" s="24">
        <v>50.21</v>
      </c>
      <c r="AB7" s="24">
        <v>76.5</v>
      </c>
      <c r="AC7" s="24">
        <v>79.459999999999994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8121.62</v>
      </c>
      <c r="BG7" s="24">
        <v>7280.26</v>
      </c>
      <c r="BH7" s="24">
        <v>0</v>
      </c>
      <c r="BI7" s="24">
        <v>0</v>
      </c>
      <c r="BJ7" s="24">
        <v>0</v>
      </c>
      <c r="BK7" s="24">
        <v>826.83</v>
      </c>
      <c r="BL7" s="24">
        <v>867.83</v>
      </c>
      <c r="BM7" s="24">
        <v>791.76</v>
      </c>
      <c r="BN7" s="24">
        <v>900.82</v>
      </c>
      <c r="BO7" s="24">
        <v>839.21</v>
      </c>
      <c r="BP7" s="24">
        <v>785.1</v>
      </c>
      <c r="BQ7" s="24">
        <v>10.75</v>
      </c>
      <c r="BR7" s="24">
        <v>10.25</v>
      </c>
      <c r="BS7" s="24">
        <v>22.12</v>
      </c>
      <c r="BT7" s="24">
        <v>24.43</v>
      </c>
      <c r="BU7" s="24">
        <v>24.23</v>
      </c>
      <c r="BV7" s="24">
        <v>57.31</v>
      </c>
      <c r="BW7" s="24">
        <v>57.08</v>
      </c>
      <c r="BX7" s="24">
        <v>56.26</v>
      </c>
      <c r="BY7" s="24">
        <v>52.94</v>
      </c>
      <c r="BZ7" s="24">
        <v>52.05</v>
      </c>
      <c r="CA7" s="24">
        <v>56.93</v>
      </c>
      <c r="CB7" s="24">
        <v>604.9</v>
      </c>
      <c r="CC7" s="24">
        <v>632.19000000000005</v>
      </c>
      <c r="CD7" s="24">
        <v>261.19</v>
      </c>
      <c r="CE7" s="24">
        <v>199.55</v>
      </c>
      <c r="CF7" s="24">
        <v>179.72</v>
      </c>
      <c r="CG7" s="24">
        <v>273.52</v>
      </c>
      <c r="CH7" s="24">
        <v>274.99</v>
      </c>
      <c r="CI7" s="24">
        <v>282.08999999999997</v>
      </c>
      <c r="CJ7" s="24">
        <v>303.27999999999997</v>
      </c>
      <c r="CK7" s="24">
        <v>301.86</v>
      </c>
      <c r="CL7" s="24">
        <v>271.14999999999998</v>
      </c>
      <c r="CM7" s="24">
        <v>48.7</v>
      </c>
      <c r="CN7" s="24">
        <v>50.43</v>
      </c>
      <c r="CO7" s="24">
        <v>54.78</v>
      </c>
      <c r="CP7" s="24">
        <v>64.349999999999994</v>
      </c>
      <c r="CQ7" s="24">
        <v>66.959999999999994</v>
      </c>
      <c r="CR7" s="24">
        <v>50.14</v>
      </c>
      <c r="CS7" s="24">
        <v>54.83</v>
      </c>
      <c r="CT7" s="24">
        <v>66.53</v>
      </c>
      <c r="CU7" s="24">
        <v>52.35</v>
      </c>
      <c r="CV7" s="24">
        <v>46.25</v>
      </c>
      <c r="CW7" s="24">
        <v>49.87</v>
      </c>
      <c r="CX7" s="24">
        <v>62.75</v>
      </c>
      <c r="CY7" s="24">
        <v>63</v>
      </c>
      <c r="CZ7" s="24">
        <v>66.3</v>
      </c>
      <c r="DA7" s="24">
        <v>66.67</v>
      </c>
      <c r="DB7" s="24">
        <v>67.42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2024-12-19T01:43:39Z</dcterms:created>
  <dcterms:modified xsi:type="dcterms:W3CDTF">2025-02-12T23:21:01Z</dcterms:modified>
  <cp:category/>
</cp:coreProperties>
</file>